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<sst xmlns="http://schemas.openxmlformats.org/spreadsheetml/2006/main" count="194" uniqueCount="193">
  <si>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</si>
  <si>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</si>
  <si>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</si>
  <si>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</si>
  <si>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</si>
  <si>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</si>
  <si>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</si>
  <si>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</si>
  <si>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</si>
  <si>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</si>
  <si>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</si>
  <si>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</si>
  <si>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</si>
  <si>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</si>
  <si>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</si>
  <si>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</si>
  <si>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</si>
  <si>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</si>
  <si>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</si>
  <si>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</si>
  <si>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</si>
  <si>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</si>
  <si>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</si>
  <si>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</si>
  <si>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</si>
  <si>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</si>
  <si>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</si>
  <si>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</si>
  <si>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</si>
  <si>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</si>
  <si>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</si>
  <si>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</si>
  <si>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</si>
  <si>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</si>
  <si>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</si>
  <si>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</si>
  <si>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</si>
  <si>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</si>
  <si>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</si>
  <si>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</si>
  <si>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</si>
  <si>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</si>
  <si>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</si>
  <si>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</si>
  <si>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</si>
  <si>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</si>
  <si>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</si>
  <si>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</si>
  <si>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</si>
  <si>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</si>
  <si>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</si>
  <si>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</si>
  <si>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</si>
  <si>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</si>
  <si>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</si>
  <si>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</si>
  <si>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</si>
  <si>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</si>
  <si>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</si>
  <si>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</si>
  <si>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</si>
  <si>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</si>
  <si>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</si>
  <si>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</si>
  <si>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</si>
  <si>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</si>
  <si>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</si>
  <si>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</si>
  <si>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</si>
  <si>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</si>
  <si>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</si>
  <si>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</si>
  <si>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</si>
  <si>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</si>
  <si>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</si>
  <si>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</si>
  <si>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</si>
  <si>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</si>
  <si>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</si>
  <si>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</si>
  <si>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</si>
  <si>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</si>
  <si>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</si>
  <si>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</si>
  <si>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</si>
  <si>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</si>
  <si>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</si>
  <si>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</si>
  <si>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</si>
  <si>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</si>
  <si>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</si>
  <si>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</si>
  <si>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</si>
  <si>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</si>
  <si>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</si>
  <si>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</si>
  <si>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</si>
  <si>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</si>
  <si>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</si>
  <si>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</si>
  <si>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</si>
  <si>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</si>
  <si>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</si>
  <si>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</si>
  <si>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</si>
  <si>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</si>
  <si>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</si>
  <si>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</si>
  <si>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</si>
  <si>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</si>
  <si>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</si>
  <si>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</si>
  <si>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</si>
  <si>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</si>
  <si>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</si>
  <si>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</si>
  <si>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</si>
  <si>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</si>
  <si>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</si>
  <si>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</si>
  <si>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</si>
  <si>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</si>
  <si>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</si>
  <si>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</si>
  <si>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</si>
  <si>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</si>
  <si>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</si>
  <si>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</si>
  <si>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</si>
  <si>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</si>
  <si>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</si>
  <si>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</si>
  <si>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</si>
  <si>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</si>
  <si>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</si>
  <si>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</si>
  <si>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</si>
  <si>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</si>
  <si>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</si>
  <si>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</si>
  <si>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</si>
  <si>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</si>
  <si>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</si>
  <si>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</si>
  <si>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</si>
  <si>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</si>
  <si>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</si>
  <si>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</si>
  <si>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</si>
  <si>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</si>
  <si>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</si>
  <si>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</si>
  <si>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</si>
  <si>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</si>
  <si>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</si>
  <si>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</si>
  <si>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</si>
  <si>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</si>
  <si>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</si>
  <si>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</si>
  <si>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</si>
  <si>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</si>
  <si>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</si>
  <si>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</si>
  <si>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</si>
  <si>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</si>
  <si>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</si>
  <si>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</si>
  <si>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</si>
  <si>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</si>
  <si>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</si>
  <si>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</si>
  <si>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</si>
  <si>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</si>
  <si>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</si>
  <si>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</si>
  <si>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</si>
  <si>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</si>
  <si>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</si>
  <si>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</si>
  <si>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</si>
  <si>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</si>
  <si>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</si>
  <si>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</si>
  <si>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</si>
  <si>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</si>
  <si>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</si>
  <si>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</si>
  <si>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</si>
  <si>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</si>
  <si>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</si>
  <si>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</si>
  <si>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07.05.2018 року, грн.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</si>
</sst>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8" fillId="53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4" fillId="52" borderId="0" xfId="0" applyFont="1" applyFill="1" applyBorder="1" applyAlignment="1">
      <alignment horizontal="center" vertical="center" wrapText="1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0" fontId="38" fillId="53" borderId="18" xfId="0" applyFont="1" applyFill="1" applyBorder="1" applyAlignment="1">
      <alignment horizontal="left" wrapText="1"/>
    </xf>
    <xf numFmtId="0" fontId="38" fillId="53" borderId="18" xfId="0" applyFont="1" applyFill="1" applyBorder="1" applyAlignment="1">
      <alignment wrapText="1"/>
    </xf>
    <xf numFmtId="4" fontId="38" fillId="53" borderId="18" xfId="0" applyNumberFormat="1" applyFont="1" applyFill="1" applyBorder="1" applyAlignment="1">
      <alignment horizontal="center" wrapText="1"/>
    </xf>
    <xf numFmtId="0" fontId="38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0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0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A94">
      <selection activeCell="AF104" sqref="AF104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7" t="s">
        <v>24</v>
      </c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2:30" ht="6.75" customHeight="1" thickBot="1">
      <c r="B3" s="7"/>
      <c r="C3" s="7"/>
      <c r="AD3" s="19"/>
    </row>
    <row r="4" spans="1:33" ht="12.75">
      <c r="A4" s="119" t="s">
        <v>16</v>
      </c>
      <c r="B4" s="121" t="s">
        <v>17</v>
      </c>
      <c r="C4" s="123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4" t="s">
        <v>66</v>
      </c>
      <c r="AD4" s="112" t="s">
        <v>67</v>
      </c>
      <c r="AE4" s="105" t="s">
        <v>150</v>
      </c>
      <c r="AF4" s="112" t="s">
        <v>192</v>
      </c>
      <c r="AG4" s="110" t="s">
        <v>190</v>
      </c>
    </row>
    <row r="5" spans="1:33" ht="41.25" customHeight="1" thickBot="1">
      <c r="A5" s="120"/>
      <c r="B5" s="122"/>
      <c r="C5" s="122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5"/>
      <c r="AD5" s="126"/>
      <c r="AE5" s="109" t="s">
        <v>149</v>
      </c>
      <c r="AF5" s="113"/>
      <c r="AG5" s="111"/>
    </row>
    <row r="6" spans="1:33" ht="31.5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30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30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30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30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4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30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30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30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30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30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30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30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30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30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30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30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30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30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30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30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30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30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30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30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30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30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30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30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30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30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30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30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30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30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30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30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30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30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30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30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30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30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30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30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30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30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30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30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60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31.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1000654.6</v>
      </c>
      <c r="AG56" s="86">
        <f t="shared" si="2"/>
        <v>13.946405574912893</v>
      </c>
    </row>
    <row r="57" spans="1:33" ht="60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</f>
        <v>1000654.6</v>
      </c>
      <c r="AG57" s="88">
        <f t="shared" si="2"/>
        <v>13.946405574912893</v>
      </c>
    </row>
    <row r="58" spans="1:33" ht="31.5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5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48670416.1</v>
      </c>
      <c r="D60" s="43">
        <f aca="true" t="shared" si="3" ref="D60:AB60">D61+D68+D74+D78+D83+D91+D94+D99+D101+D104+D105+D108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AC61+AC68+AC74+AC78+AC83+AC91+AC94+AC99+AC101+AC104+AC105+AC108+AC111</f>
        <v>46470416.1</v>
      </c>
      <c r="AD60" s="36">
        <f>AE60</f>
        <v>2200000</v>
      </c>
      <c r="AE60" s="75">
        <f>AE83+AE94</f>
        <v>2200000</v>
      </c>
      <c r="AF60" s="39">
        <f>AF61+AF68+AF74+AF78+AF83+AF91+AF94+AF101+AF104+AF108+AF111</f>
        <v>10577284.660000002</v>
      </c>
      <c r="AG60" s="86">
        <f t="shared" si="2"/>
        <v>21.732472223511568</v>
      </c>
    </row>
    <row r="61" spans="1:33" ht="28.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4782991.73</v>
      </c>
      <c r="AG61" s="89">
        <f t="shared" si="2"/>
        <v>27.189683026964858</v>
      </c>
    </row>
    <row r="62" spans="1:33" ht="1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1">C62</f>
        <v>883997.49</v>
      </c>
      <c r="AD62" s="17"/>
      <c r="AE62" s="76"/>
      <c r="AF62" s="15"/>
      <c r="AG62" s="90">
        <f t="shared" si="2"/>
        <v>0</v>
      </c>
    </row>
    <row r="63" spans="1:33" ht="30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1"/>
      <c r="AG63" s="90">
        <f t="shared" si="2"/>
        <v>0</v>
      </c>
    </row>
    <row r="64" spans="1:33" ht="1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30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30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28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1808205.16</v>
      </c>
      <c r="AG68" s="89">
        <f t="shared" si="2"/>
        <v>25.111009663156114</v>
      </c>
    </row>
    <row r="69" spans="1:33" ht="1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/>
      <c r="AG69" s="90">
        <f t="shared" si="2"/>
        <v>0</v>
      </c>
    </row>
    <row r="70" spans="1:33" ht="1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/>
      <c r="AG71" s="90">
        <f t="shared" si="2"/>
        <v>0</v>
      </c>
    </row>
    <row r="72" spans="1:33" ht="1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19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8.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731406.9400000001</v>
      </c>
      <c r="AG78" s="88">
        <f t="shared" si="7"/>
        <v>22.37890721907844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</f>
        <v>455606.58</v>
      </c>
      <c r="AG79" s="88">
        <f t="shared" si="7"/>
        <v>18.863454291361663</v>
      </c>
    </row>
    <row r="80" spans="1:33" ht="55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</f>
        <v>265718.51</v>
      </c>
      <c r="AG80" s="90">
        <f t="shared" si="7"/>
        <v>34.01414618535586</v>
      </c>
    </row>
    <row r="81" spans="1:33" ht="1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41185.37</v>
      </c>
      <c r="AG91" s="90">
        <f t="shared" si="7"/>
        <v>12.41116386591037</v>
      </c>
    </row>
    <row r="92" spans="1:33" ht="30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v>41185.37</v>
      </c>
      <c r="AG92" s="90">
        <f t="shared" si="7"/>
        <v>16.471425602776375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5">
      <c r="A94" s="9" t="s">
        <v>139</v>
      </c>
      <c r="B94" s="60" t="s">
        <v>21</v>
      </c>
      <c r="C94" s="44">
        <f>AC94+AD94</f>
        <v>12406607.14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</f>
        <v>11706607.14</v>
      </c>
      <c r="AD94" s="37">
        <f>AD97+AD98</f>
        <v>700000</v>
      </c>
      <c r="AE94" s="78">
        <f>AD94</f>
        <v>700000</v>
      </c>
      <c r="AF94" s="44">
        <f>AF95+AF96+AF97+AF98</f>
        <v>3160669.08</v>
      </c>
      <c r="AG94" s="89">
        <f t="shared" si="7"/>
        <v>25.47569246236324</v>
      </c>
    </row>
    <row r="95" spans="1:33" ht="60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</f>
        <v>3080569.08</v>
      </c>
      <c r="AG95" s="90">
        <f t="shared" si="7"/>
        <v>26.842392397100014</v>
      </c>
    </row>
    <row r="96" spans="1:33" ht="45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30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28.5">
      <c r="A99" s="9" t="s">
        <v>140</v>
      </c>
      <c r="B99" s="60" t="s">
        <v>47</v>
      </c>
      <c r="C99" s="44">
        <f>SUM(C100:C100)</f>
        <v>102000</v>
      </c>
      <c r="D99" s="44">
        <f aca="true" t="shared" si="13" ref="D99:AB99">SUM(D100:D100)</f>
        <v>0</v>
      </c>
      <c r="E99" s="44">
        <f t="shared" si="13"/>
        <v>0</v>
      </c>
      <c r="F99" s="44">
        <f t="shared" si="13"/>
        <v>0</v>
      </c>
      <c r="G99" s="44">
        <f t="shared" si="13"/>
        <v>0</v>
      </c>
      <c r="H99" s="44">
        <f t="shared" si="13"/>
        <v>0</v>
      </c>
      <c r="I99" s="44">
        <f t="shared" si="13"/>
        <v>0</v>
      </c>
      <c r="J99" s="44">
        <f t="shared" si="13"/>
        <v>0</v>
      </c>
      <c r="K99" s="44">
        <f t="shared" si="13"/>
        <v>0</v>
      </c>
      <c r="L99" s="44">
        <f t="shared" si="13"/>
        <v>0</v>
      </c>
      <c r="M99" s="44">
        <f t="shared" si="13"/>
        <v>0</v>
      </c>
      <c r="N99" s="44">
        <f t="shared" si="13"/>
        <v>0</v>
      </c>
      <c r="O99" s="44">
        <f t="shared" si="13"/>
        <v>0</v>
      </c>
      <c r="P99" s="44">
        <f t="shared" si="13"/>
        <v>0</v>
      </c>
      <c r="Q99" s="44">
        <f t="shared" si="13"/>
        <v>0</v>
      </c>
      <c r="R99" s="44">
        <f t="shared" si="13"/>
        <v>0</v>
      </c>
      <c r="S99" s="44">
        <f t="shared" si="13"/>
        <v>0</v>
      </c>
      <c r="T99" s="44">
        <f t="shared" si="13"/>
        <v>0</v>
      </c>
      <c r="U99" s="44">
        <f t="shared" si="13"/>
        <v>0</v>
      </c>
      <c r="V99" s="44">
        <f t="shared" si="13"/>
        <v>0</v>
      </c>
      <c r="W99" s="44">
        <f t="shared" si="13"/>
        <v>0</v>
      </c>
      <c r="X99" s="44">
        <f t="shared" si="13"/>
        <v>0</v>
      </c>
      <c r="Y99" s="44">
        <f t="shared" si="13"/>
        <v>0</v>
      </c>
      <c r="Z99" s="44">
        <f t="shared" si="13"/>
        <v>0</v>
      </c>
      <c r="AA99" s="44">
        <f t="shared" si="13"/>
        <v>0</v>
      </c>
      <c r="AB99" s="44">
        <f t="shared" si="13"/>
        <v>0</v>
      </c>
      <c r="AC99" s="44">
        <f t="shared" si="5"/>
        <v>102000</v>
      </c>
      <c r="AD99" s="16"/>
      <c r="AE99" s="76"/>
      <c r="AF99" s="44">
        <f>SUM(AF100:AF100)</f>
        <v>0</v>
      </c>
      <c r="AG99" s="89">
        <f t="shared" si="7"/>
        <v>0</v>
      </c>
    </row>
    <row r="100" spans="1:33" ht="30">
      <c r="A100" s="9"/>
      <c r="B100" s="61" t="s">
        <v>48</v>
      </c>
      <c r="C100" s="45">
        <v>102000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5">
        <f t="shared" si="5"/>
        <v>102000</v>
      </c>
      <c r="AD100" s="17"/>
      <c r="AE100" s="76"/>
      <c r="AF100" s="91"/>
      <c r="AG100" s="88">
        <f t="shared" si="7"/>
        <v>0</v>
      </c>
    </row>
    <row r="101" spans="1:33" ht="15">
      <c r="A101" s="9" t="s">
        <v>141</v>
      </c>
      <c r="B101" s="60" t="s">
        <v>1</v>
      </c>
      <c r="C101" s="44">
        <f>SUM(C102:C103)</f>
        <v>851133.72</v>
      </c>
      <c r="D101" s="44">
        <f aca="true" t="shared" si="14" ref="D101:AB101">SUM(D102:D103)</f>
        <v>0</v>
      </c>
      <c r="E101" s="44">
        <f t="shared" si="14"/>
        <v>0</v>
      </c>
      <c r="F101" s="44">
        <f t="shared" si="14"/>
        <v>0</v>
      </c>
      <c r="G101" s="44">
        <f t="shared" si="14"/>
        <v>0</v>
      </c>
      <c r="H101" s="44">
        <f t="shared" si="14"/>
        <v>0</v>
      </c>
      <c r="I101" s="44">
        <f t="shared" si="14"/>
        <v>0</v>
      </c>
      <c r="J101" s="44">
        <f t="shared" si="14"/>
        <v>0</v>
      </c>
      <c r="K101" s="44">
        <f t="shared" si="14"/>
        <v>0</v>
      </c>
      <c r="L101" s="44">
        <f t="shared" si="14"/>
        <v>0</v>
      </c>
      <c r="M101" s="44">
        <f t="shared" si="14"/>
        <v>0</v>
      </c>
      <c r="N101" s="44">
        <f t="shared" si="14"/>
        <v>0</v>
      </c>
      <c r="O101" s="44">
        <f t="shared" si="14"/>
        <v>0</v>
      </c>
      <c r="P101" s="44">
        <f t="shared" si="14"/>
        <v>0</v>
      </c>
      <c r="Q101" s="44">
        <f t="shared" si="14"/>
        <v>0</v>
      </c>
      <c r="R101" s="44">
        <f t="shared" si="14"/>
        <v>0</v>
      </c>
      <c r="S101" s="44">
        <f t="shared" si="14"/>
        <v>0</v>
      </c>
      <c r="T101" s="44">
        <f t="shared" si="14"/>
        <v>0</v>
      </c>
      <c r="U101" s="44">
        <f t="shared" si="14"/>
        <v>0</v>
      </c>
      <c r="V101" s="44">
        <f t="shared" si="14"/>
        <v>0</v>
      </c>
      <c r="W101" s="44">
        <f t="shared" si="14"/>
        <v>0</v>
      </c>
      <c r="X101" s="44">
        <f t="shared" si="14"/>
        <v>0</v>
      </c>
      <c r="Y101" s="44">
        <f t="shared" si="14"/>
        <v>0</v>
      </c>
      <c r="Z101" s="44">
        <f t="shared" si="14"/>
        <v>0</v>
      </c>
      <c r="AA101" s="44">
        <f t="shared" si="14"/>
        <v>0</v>
      </c>
      <c r="AB101" s="44">
        <f t="shared" si="14"/>
        <v>0</v>
      </c>
      <c r="AC101" s="44">
        <f t="shared" si="5"/>
        <v>851133.72</v>
      </c>
      <c r="AD101" s="16"/>
      <c r="AE101" s="76"/>
      <c r="AF101" s="44">
        <f>SUM(AF102:AF103)</f>
        <v>12826.38</v>
      </c>
      <c r="AG101" s="89">
        <f t="shared" si="7"/>
        <v>1.5069758956324748</v>
      </c>
    </row>
    <row r="102" spans="1:33" ht="15">
      <c r="A102" s="9"/>
      <c r="B102" s="61" t="s">
        <v>61</v>
      </c>
      <c r="C102" s="45">
        <v>751133.72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5">
        <f t="shared" si="5"/>
        <v>751133.72</v>
      </c>
      <c r="AD102" s="17"/>
      <c r="AE102" s="76"/>
      <c r="AF102" s="91"/>
      <c r="AG102" s="90">
        <f t="shared" si="7"/>
        <v>0</v>
      </c>
    </row>
    <row r="103" spans="1:33" ht="15">
      <c r="A103" s="9"/>
      <c r="B103" s="61" t="s">
        <v>32</v>
      </c>
      <c r="C103" s="45">
        <v>100000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100000</v>
      </c>
      <c r="AD103" s="17"/>
      <c r="AE103" s="76"/>
      <c r="AF103" s="94">
        <f>6764.94+4155.7+1905.74</f>
        <v>12826.38</v>
      </c>
      <c r="AG103" s="90">
        <f t="shared" si="7"/>
        <v>12.826379999999999</v>
      </c>
    </row>
    <row r="104" spans="1:33" ht="15">
      <c r="A104" s="9" t="s">
        <v>142</v>
      </c>
      <c r="B104" s="60" t="s">
        <v>33</v>
      </c>
      <c r="C104" s="44">
        <v>188376.21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4">
        <f t="shared" si="5"/>
        <v>188376.21</v>
      </c>
      <c r="AD104" s="17"/>
      <c r="AE104" s="76"/>
      <c r="AF104" s="44">
        <v>40000</v>
      </c>
      <c r="AG104" s="90">
        <f t="shared" si="7"/>
        <v>21.2341038180989</v>
      </c>
    </row>
    <row r="105" spans="1:33" ht="15">
      <c r="A105" s="9" t="s">
        <v>143</v>
      </c>
      <c r="B105" s="60" t="s">
        <v>188</v>
      </c>
      <c r="C105" s="44">
        <f>SUM(C106:C107)</f>
        <v>97441</v>
      </c>
      <c r="D105" s="44">
        <f aca="true" t="shared" si="15" ref="D105:AB105">SUM(D106:D107)</f>
        <v>0</v>
      </c>
      <c r="E105" s="44">
        <f t="shared" si="15"/>
        <v>0</v>
      </c>
      <c r="F105" s="44">
        <f t="shared" si="15"/>
        <v>0</v>
      </c>
      <c r="G105" s="44">
        <f t="shared" si="15"/>
        <v>0</v>
      </c>
      <c r="H105" s="44">
        <f t="shared" si="15"/>
        <v>0</v>
      </c>
      <c r="I105" s="44">
        <f t="shared" si="15"/>
        <v>0</v>
      </c>
      <c r="J105" s="44">
        <f t="shared" si="15"/>
        <v>0</v>
      </c>
      <c r="K105" s="44">
        <f t="shared" si="15"/>
        <v>0</v>
      </c>
      <c r="L105" s="44">
        <f t="shared" si="15"/>
        <v>0</v>
      </c>
      <c r="M105" s="44">
        <f t="shared" si="15"/>
        <v>0</v>
      </c>
      <c r="N105" s="44">
        <f t="shared" si="15"/>
        <v>0</v>
      </c>
      <c r="O105" s="44">
        <f t="shared" si="15"/>
        <v>0</v>
      </c>
      <c r="P105" s="44">
        <f t="shared" si="15"/>
        <v>0</v>
      </c>
      <c r="Q105" s="44">
        <f t="shared" si="15"/>
        <v>0</v>
      </c>
      <c r="R105" s="44">
        <f t="shared" si="15"/>
        <v>0</v>
      </c>
      <c r="S105" s="44">
        <f t="shared" si="15"/>
        <v>0</v>
      </c>
      <c r="T105" s="44">
        <f t="shared" si="15"/>
        <v>0</v>
      </c>
      <c r="U105" s="44">
        <f t="shared" si="15"/>
        <v>0</v>
      </c>
      <c r="V105" s="44">
        <f t="shared" si="15"/>
        <v>0</v>
      </c>
      <c r="W105" s="44">
        <f t="shared" si="15"/>
        <v>0</v>
      </c>
      <c r="X105" s="44">
        <f t="shared" si="15"/>
        <v>0</v>
      </c>
      <c r="Y105" s="44">
        <f t="shared" si="15"/>
        <v>0</v>
      </c>
      <c r="Z105" s="44">
        <f t="shared" si="15"/>
        <v>0</v>
      </c>
      <c r="AA105" s="44">
        <f t="shared" si="15"/>
        <v>0</v>
      </c>
      <c r="AB105" s="44">
        <f t="shared" si="15"/>
        <v>0</v>
      </c>
      <c r="AC105" s="44">
        <f t="shared" si="5"/>
        <v>97441</v>
      </c>
      <c r="AD105" s="51"/>
      <c r="AE105" s="76"/>
      <c r="AF105" s="44">
        <f>SUM(AF106:AF107)</f>
        <v>0</v>
      </c>
      <c r="AG105" s="89">
        <f t="shared" si="7"/>
        <v>0</v>
      </c>
    </row>
    <row r="106" spans="1:33" ht="15">
      <c r="A106" s="9"/>
      <c r="B106" s="61" t="s">
        <v>34</v>
      </c>
      <c r="C106" s="45">
        <v>93250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5">
        <f t="shared" si="5"/>
        <v>93250</v>
      </c>
      <c r="AD106" s="17"/>
      <c r="AE106" s="76"/>
      <c r="AF106" s="91"/>
      <c r="AG106" s="90">
        <f t="shared" si="7"/>
        <v>0</v>
      </c>
    </row>
    <row r="107" spans="1:33" ht="30">
      <c r="A107" s="9"/>
      <c r="B107" s="61" t="s">
        <v>62</v>
      </c>
      <c r="C107" s="45">
        <v>4191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4191</v>
      </c>
      <c r="AD107" s="17"/>
      <c r="AE107" s="76"/>
      <c r="AF107" s="91"/>
      <c r="AG107" s="90">
        <f t="shared" si="7"/>
        <v>0</v>
      </c>
    </row>
    <row r="108" spans="1:33" ht="15">
      <c r="A108" s="9" t="s">
        <v>144</v>
      </c>
      <c r="B108" s="60" t="s">
        <v>187</v>
      </c>
      <c r="C108" s="44">
        <f>SUM(C109:C110)</f>
        <v>31520</v>
      </c>
      <c r="D108" s="44">
        <f aca="true" t="shared" si="16" ref="D108:AB108">SUM(D109:D110)</f>
        <v>0</v>
      </c>
      <c r="E108" s="44">
        <f t="shared" si="16"/>
        <v>0</v>
      </c>
      <c r="F108" s="44">
        <f t="shared" si="16"/>
        <v>0</v>
      </c>
      <c r="G108" s="44">
        <f t="shared" si="16"/>
        <v>0</v>
      </c>
      <c r="H108" s="44">
        <f t="shared" si="16"/>
        <v>0</v>
      </c>
      <c r="I108" s="44">
        <f t="shared" si="16"/>
        <v>0</v>
      </c>
      <c r="J108" s="44">
        <f t="shared" si="16"/>
        <v>0</v>
      </c>
      <c r="K108" s="44">
        <f t="shared" si="16"/>
        <v>0</v>
      </c>
      <c r="L108" s="44">
        <f t="shared" si="16"/>
        <v>0</v>
      </c>
      <c r="M108" s="44">
        <f t="shared" si="16"/>
        <v>0</v>
      </c>
      <c r="N108" s="44">
        <f t="shared" si="16"/>
        <v>0</v>
      </c>
      <c r="O108" s="44">
        <f t="shared" si="16"/>
        <v>0</v>
      </c>
      <c r="P108" s="44">
        <f t="shared" si="16"/>
        <v>0</v>
      </c>
      <c r="Q108" s="44">
        <f t="shared" si="16"/>
        <v>0</v>
      </c>
      <c r="R108" s="44">
        <f t="shared" si="16"/>
        <v>0</v>
      </c>
      <c r="S108" s="44">
        <f t="shared" si="16"/>
        <v>0</v>
      </c>
      <c r="T108" s="44">
        <f t="shared" si="16"/>
        <v>0</v>
      </c>
      <c r="U108" s="44">
        <f t="shared" si="16"/>
        <v>0</v>
      </c>
      <c r="V108" s="44">
        <f t="shared" si="16"/>
        <v>0</v>
      </c>
      <c r="W108" s="44">
        <f t="shared" si="16"/>
        <v>0</v>
      </c>
      <c r="X108" s="44">
        <f t="shared" si="16"/>
        <v>0</v>
      </c>
      <c r="Y108" s="44">
        <f t="shared" si="16"/>
        <v>0</v>
      </c>
      <c r="Z108" s="44">
        <f t="shared" si="16"/>
        <v>0</v>
      </c>
      <c r="AA108" s="44">
        <f t="shared" si="16"/>
        <v>0</v>
      </c>
      <c r="AB108" s="44">
        <f t="shared" si="16"/>
        <v>0</v>
      </c>
      <c r="AC108" s="44">
        <f t="shared" si="5"/>
        <v>31520</v>
      </c>
      <c r="AD108" s="17"/>
      <c r="AE108" s="76"/>
      <c r="AF108" s="44">
        <f>SUM(AF109:AF110)</f>
        <v>0</v>
      </c>
      <c r="AG108" s="89">
        <f t="shared" si="7"/>
        <v>0</v>
      </c>
    </row>
    <row r="109" spans="1:33" ht="15">
      <c r="A109" s="9"/>
      <c r="B109" s="61" t="s">
        <v>35</v>
      </c>
      <c r="C109" s="45">
        <v>5331.2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5">
        <f t="shared" si="5"/>
        <v>5331.2</v>
      </c>
      <c r="AD109" s="17"/>
      <c r="AE109" s="76"/>
      <c r="AF109" s="91"/>
      <c r="AG109" s="90">
        <f t="shared" si="7"/>
        <v>0</v>
      </c>
    </row>
    <row r="110" spans="1:33" ht="15">
      <c r="A110" s="9"/>
      <c r="B110" s="61" t="s">
        <v>63</v>
      </c>
      <c r="C110" s="45">
        <v>26188.8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26188.8</v>
      </c>
      <c r="AD110" s="17"/>
      <c r="AE110" s="76"/>
      <c r="AF110" s="91"/>
      <c r="AG110" s="90">
        <f t="shared" si="7"/>
        <v>0</v>
      </c>
    </row>
    <row r="111" spans="1:33" ht="15">
      <c r="A111" s="9" t="s">
        <v>153</v>
      </c>
      <c r="B111" s="60" t="s">
        <v>154</v>
      </c>
      <c r="C111" s="44">
        <v>1500000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44">
        <f t="shared" si="5"/>
        <v>1500000</v>
      </c>
      <c r="AD111" s="17"/>
      <c r="AE111" s="76"/>
      <c r="AF111" s="15"/>
      <c r="AG111" s="88">
        <f t="shared" si="7"/>
        <v>0</v>
      </c>
    </row>
    <row r="112" spans="1:33" s="3" customFormat="1" ht="23.25" customHeight="1">
      <c r="A112" s="23" t="s">
        <v>127</v>
      </c>
      <c r="B112" s="64" t="s">
        <v>53</v>
      </c>
      <c r="C112" s="43">
        <f>C113</f>
        <v>32849</v>
      </c>
      <c r="D112" s="43">
        <f aca="true" t="shared" si="17" ref="D112:AB112">D113</f>
        <v>0</v>
      </c>
      <c r="E112" s="43">
        <f t="shared" si="17"/>
        <v>0</v>
      </c>
      <c r="F112" s="43">
        <f t="shared" si="17"/>
        <v>0</v>
      </c>
      <c r="G112" s="43">
        <f t="shared" si="17"/>
        <v>0</v>
      </c>
      <c r="H112" s="43">
        <f t="shared" si="17"/>
        <v>0</v>
      </c>
      <c r="I112" s="43">
        <f t="shared" si="17"/>
        <v>0</v>
      </c>
      <c r="J112" s="43">
        <f t="shared" si="17"/>
        <v>0</v>
      </c>
      <c r="K112" s="43">
        <f t="shared" si="17"/>
        <v>0</v>
      </c>
      <c r="L112" s="43">
        <f t="shared" si="17"/>
        <v>0</v>
      </c>
      <c r="M112" s="43">
        <f t="shared" si="17"/>
        <v>0</v>
      </c>
      <c r="N112" s="43">
        <f t="shared" si="17"/>
        <v>0</v>
      </c>
      <c r="O112" s="43">
        <f t="shared" si="17"/>
        <v>0</v>
      </c>
      <c r="P112" s="43">
        <f t="shared" si="17"/>
        <v>0</v>
      </c>
      <c r="Q112" s="43">
        <f t="shared" si="17"/>
        <v>0</v>
      </c>
      <c r="R112" s="43">
        <f t="shared" si="17"/>
        <v>0</v>
      </c>
      <c r="S112" s="43">
        <f t="shared" si="17"/>
        <v>0</v>
      </c>
      <c r="T112" s="43">
        <f t="shared" si="17"/>
        <v>0</v>
      </c>
      <c r="U112" s="43">
        <f t="shared" si="17"/>
        <v>0</v>
      </c>
      <c r="V112" s="43">
        <f t="shared" si="17"/>
        <v>0</v>
      </c>
      <c r="W112" s="43">
        <f t="shared" si="17"/>
        <v>0</v>
      </c>
      <c r="X112" s="43">
        <f t="shared" si="17"/>
        <v>0</v>
      </c>
      <c r="Y112" s="43">
        <f t="shared" si="17"/>
        <v>0</v>
      </c>
      <c r="Z112" s="43">
        <f t="shared" si="17"/>
        <v>0</v>
      </c>
      <c r="AA112" s="43">
        <f t="shared" si="17"/>
        <v>0</v>
      </c>
      <c r="AB112" s="43">
        <f t="shared" si="17"/>
        <v>0</v>
      </c>
      <c r="AC112" s="43">
        <f>AC113</f>
        <v>32849</v>
      </c>
      <c r="AD112" s="18"/>
      <c r="AE112" s="83"/>
      <c r="AF112" s="39">
        <f>BG112</f>
        <v>0</v>
      </c>
      <c r="AG112" s="86">
        <f t="shared" si="7"/>
        <v>0</v>
      </c>
    </row>
    <row r="113" spans="1:33" ht="30">
      <c r="A113" s="9" t="s">
        <v>145</v>
      </c>
      <c r="B113" s="61" t="s">
        <v>25</v>
      </c>
      <c r="C113" s="45">
        <v>32849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66">
        <f>C113</f>
        <v>32849</v>
      </c>
      <c r="AD113" s="17"/>
      <c r="AE113" s="76"/>
      <c r="AF113" s="91"/>
      <c r="AG113" s="89">
        <f t="shared" si="7"/>
        <v>0</v>
      </c>
    </row>
    <row r="114" spans="1:33" s="3" customFormat="1" ht="28.5">
      <c r="A114" s="23" t="s">
        <v>128</v>
      </c>
      <c r="B114" s="64" t="s">
        <v>29</v>
      </c>
      <c r="C114" s="43">
        <f>AC114+AE114</f>
        <v>9832234.5</v>
      </c>
      <c r="D114" s="43">
        <f aca="true" t="shared" si="18" ref="D114:AB114">SUM(D116:D118)</f>
        <v>0</v>
      </c>
      <c r="E114" s="43">
        <f t="shared" si="18"/>
        <v>0</v>
      </c>
      <c r="F114" s="43">
        <f t="shared" si="18"/>
        <v>0</v>
      </c>
      <c r="G114" s="43">
        <f t="shared" si="18"/>
        <v>0</v>
      </c>
      <c r="H114" s="43">
        <f t="shared" si="18"/>
        <v>0</v>
      </c>
      <c r="I114" s="43">
        <f t="shared" si="18"/>
        <v>0</v>
      </c>
      <c r="J114" s="43">
        <f t="shared" si="18"/>
        <v>0</v>
      </c>
      <c r="K114" s="43">
        <f t="shared" si="18"/>
        <v>0</v>
      </c>
      <c r="L114" s="43">
        <f t="shared" si="18"/>
        <v>0</v>
      </c>
      <c r="M114" s="43">
        <f t="shared" si="18"/>
        <v>0</v>
      </c>
      <c r="N114" s="43">
        <f t="shared" si="18"/>
        <v>0</v>
      </c>
      <c r="O114" s="43">
        <f t="shared" si="18"/>
        <v>0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f t="shared" si="18"/>
        <v>0</v>
      </c>
      <c r="U114" s="43">
        <f t="shared" si="18"/>
        <v>0</v>
      </c>
      <c r="V114" s="43">
        <f t="shared" si="18"/>
        <v>0</v>
      </c>
      <c r="W114" s="43">
        <f t="shared" si="18"/>
        <v>0</v>
      </c>
      <c r="X114" s="43">
        <f t="shared" si="18"/>
        <v>0</v>
      </c>
      <c r="Y114" s="43">
        <f t="shared" si="18"/>
        <v>0</v>
      </c>
      <c r="Z114" s="43">
        <f t="shared" si="18"/>
        <v>0</v>
      </c>
      <c r="AA114" s="43">
        <f t="shared" si="18"/>
        <v>0</v>
      </c>
      <c r="AB114" s="43">
        <f t="shared" si="18"/>
        <v>0</v>
      </c>
      <c r="AC114" s="43">
        <f>AC116+AC117+AC118</f>
        <v>832234.5</v>
      </c>
      <c r="AD114" s="36">
        <f>AD118</f>
        <v>9000000</v>
      </c>
      <c r="AE114" s="75">
        <f>AD114</f>
        <v>9000000</v>
      </c>
      <c r="AF114" s="39">
        <f>AF115+AF118</f>
        <v>58259.01</v>
      </c>
      <c r="AG114" s="86">
        <f t="shared" si="7"/>
        <v>0.592530721271955</v>
      </c>
    </row>
    <row r="115" spans="1:33" ht="21" customHeight="1">
      <c r="A115" s="9" t="s">
        <v>131</v>
      </c>
      <c r="B115" s="60" t="s">
        <v>55</v>
      </c>
      <c r="C115" s="44">
        <f>C116+C117</f>
        <v>832234.5</v>
      </c>
      <c r="D115" s="44">
        <f aca="true" t="shared" si="19" ref="D115:AB115">D116+D118</f>
        <v>0</v>
      </c>
      <c r="E115" s="44">
        <f t="shared" si="19"/>
        <v>0</v>
      </c>
      <c r="F115" s="44">
        <f t="shared" si="19"/>
        <v>0</v>
      </c>
      <c r="G115" s="44">
        <f t="shared" si="19"/>
        <v>0</v>
      </c>
      <c r="H115" s="44">
        <f t="shared" si="19"/>
        <v>0</v>
      </c>
      <c r="I115" s="44">
        <f t="shared" si="19"/>
        <v>0</v>
      </c>
      <c r="J115" s="44">
        <f t="shared" si="19"/>
        <v>0</v>
      </c>
      <c r="K115" s="44">
        <f t="shared" si="19"/>
        <v>0</v>
      </c>
      <c r="L115" s="44">
        <f t="shared" si="19"/>
        <v>0</v>
      </c>
      <c r="M115" s="44">
        <f t="shared" si="19"/>
        <v>0</v>
      </c>
      <c r="N115" s="44">
        <f t="shared" si="19"/>
        <v>0</v>
      </c>
      <c r="O115" s="44">
        <f t="shared" si="19"/>
        <v>0</v>
      </c>
      <c r="P115" s="44">
        <f t="shared" si="19"/>
        <v>0</v>
      </c>
      <c r="Q115" s="44">
        <f t="shared" si="19"/>
        <v>0</v>
      </c>
      <c r="R115" s="44">
        <f t="shared" si="19"/>
        <v>0</v>
      </c>
      <c r="S115" s="44">
        <f t="shared" si="19"/>
        <v>0</v>
      </c>
      <c r="T115" s="44">
        <f t="shared" si="19"/>
        <v>0</v>
      </c>
      <c r="U115" s="44">
        <f t="shared" si="19"/>
        <v>0</v>
      </c>
      <c r="V115" s="44">
        <f t="shared" si="19"/>
        <v>0</v>
      </c>
      <c r="W115" s="44">
        <f t="shared" si="19"/>
        <v>0</v>
      </c>
      <c r="X115" s="44">
        <f t="shared" si="19"/>
        <v>0</v>
      </c>
      <c r="Y115" s="44">
        <f t="shared" si="19"/>
        <v>0</v>
      </c>
      <c r="Z115" s="44">
        <f t="shared" si="19"/>
        <v>0</v>
      </c>
      <c r="AA115" s="44">
        <f t="shared" si="19"/>
        <v>0</v>
      </c>
      <c r="AB115" s="44">
        <f t="shared" si="19"/>
        <v>0</v>
      </c>
      <c r="AC115" s="44">
        <f>C115</f>
        <v>832234.5</v>
      </c>
      <c r="AD115" s="67"/>
      <c r="AE115" s="84"/>
      <c r="AF115" s="44">
        <f>AF116+AF117</f>
        <v>58259.01</v>
      </c>
      <c r="AG115" s="87">
        <f t="shared" si="7"/>
        <v>7.000311811154187</v>
      </c>
    </row>
    <row r="116" spans="1:33" ht="60">
      <c r="A116" s="9"/>
      <c r="B116" s="61" t="s">
        <v>14</v>
      </c>
      <c r="C116" s="45">
        <v>823779.5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5">
        <f>C116</f>
        <v>823779.5</v>
      </c>
      <c r="AD116" s="68"/>
      <c r="AE116" s="85"/>
      <c r="AF116" s="97">
        <f>24211.33+10124.25+10765.51+13157.92</f>
        <v>58259.01</v>
      </c>
      <c r="AG116" s="88">
        <f t="shared" si="7"/>
        <v>7.072160693486546</v>
      </c>
    </row>
    <row r="117" spans="1:33" ht="32.25" customHeight="1">
      <c r="A117" s="9"/>
      <c r="B117" s="61" t="s">
        <v>15</v>
      </c>
      <c r="C117" s="45">
        <v>8455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8455</v>
      </c>
      <c r="AD117" s="68"/>
      <c r="AE117" s="85"/>
      <c r="AF117" s="92"/>
      <c r="AG117" s="88">
        <f t="shared" si="7"/>
        <v>0</v>
      </c>
    </row>
    <row r="118" spans="1:33" ht="93" customHeight="1">
      <c r="A118" s="9" t="s">
        <v>132</v>
      </c>
      <c r="B118" s="65" t="s">
        <v>191</v>
      </c>
      <c r="C118" s="44">
        <f>AD118</f>
        <v>9000000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44"/>
      <c r="AD118" s="37">
        <f>9000000</f>
        <v>9000000</v>
      </c>
      <c r="AE118" s="78">
        <f>AD118</f>
        <v>9000000</v>
      </c>
      <c r="AF118" s="93"/>
      <c r="AG118" s="89">
        <f t="shared" si="7"/>
        <v>0</v>
      </c>
    </row>
    <row r="119" spans="1:33" ht="24" customHeight="1">
      <c r="A119" s="115" t="s">
        <v>49</v>
      </c>
      <c r="B119" s="116"/>
      <c r="C119" s="53">
        <f>AC119+AE119</f>
        <v>87879468.44999999</v>
      </c>
      <c r="D119" s="53">
        <f aca="true" t="shared" si="20" ref="D119:AB119">D112+D60+D114</f>
        <v>0</v>
      </c>
      <c r="E119" s="53">
        <f t="shared" si="20"/>
        <v>0</v>
      </c>
      <c r="F119" s="53">
        <f t="shared" si="20"/>
        <v>0</v>
      </c>
      <c r="G119" s="53">
        <f t="shared" si="20"/>
        <v>0</v>
      </c>
      <c r="H119" s="53">
        <f t="shared" si="20"/>
        <v>0</v>
      </c>
      <c r="I119" s="53">
        <f t="shared" si="20"/>
        <v>0</v>
      </c>
      <c r="J119" s="53">
        <f t="shared" si="20"/>
        <v>0</v>
      </c>
      <c r="K119" s="53">
        <f t="shared" si="20"/>
        <v>0</v>
      </c>
      <c r="L119" s="53">
        <f t="shared" si="20"/>
        <v>0</v>
      </c>
      <c r="M119" s="53">
        <f t="shared" si="20"/>
        <v>0</v>
      </c>
      <c r="N119" s="53">
        <f t="shared" si="20"/>
        <v>0</v>
      </c>
      <c r="O119" s="53">
        <f t="shared" si="20"/>
        <v>0</v>
      </c>
      <c r="P119" s="53">
        <f t="shared" si="20"/>
        <v>0</v>
      </c>
      <c r="Q119" s="53">
        <f t="shared" si="20"/>
        <v>0</v>
      </c>
      <c r="R119" s="53">
        <f t="shared" si="20"/>
        <v>0</v>
      </c>
      <c r="S119" s="53">
        <f t="shared" si="20"/>
        <v>0</v>
      </c>
      <c r="T119" s="53">
        <f t="shared" si="20"/>
        <v>0</v>
      </c>
      <c r="U119" s="53">
        <f t="shared" si="20"/>
        <v>0</v>
      </c>
      <c r="V119" s="53">
        <f t="shared" si="20"/>
        <v>0</v>
      </c>
      <c r="W119" s="53">
        <f t="shared" si="20"/>
        <v>0</v>
      </c>
      <c r="X119" s="53">
        <f t="shared" si="20"/>
        <v>0</v>
      </c>
      <c r="Y119" s="53">
        <f t="shared" si="20"/>
        <v>0</v>
      </c>
      <c r="Z119" s="53">
        <f t="shared" si="20"/>
        <v>0</v>
      </c>
      <c r="AA119" s="53">
        <f t="shared" si="20"/>
        <v>0</v>
      </c>
      <c r="AB119" s="53">
        <f t="shared" si="20"/>
        <v>0</v>
      </c>
      <c r="AC119" s="53">
        <f>AC114+AC112+AC60</f>
        <v>47335499.6</v>
      </c>
      <c r="AD119" s="36">
        <f>AE119</f>
        <v>40543968.849999994</v>
      </c>
      <c r="AE119" s="75">
        <f>AE6+AE56+AE58+AE60+AE112+AE114</f>
        <v>40543968.849999994</v>
      </c>
      <c r="AF119" s="53">
        <f>AF114+AF112+AF60+AF58+AF56+AF6</f>
        <v>11636198.270000001</v>
      </c>
      <c r="AG119" s="86">
        <f t="shared" si="7"/>
        <v>13.241088590130182</v>
      </c>
    </row>
    <row r="120" spans="15:18" ht="12.75">
      <c r="O120" s="8"/>
      <c r="Q120" s="11"/>
      <c r="R120" s="11"/>
    </row>
    <row r="121" spans="1:29" s="4" customFormat="1" ht="18.75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8.75">
      <c r="A123" s="114"/>
      <c r="B123" s="11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2018-05-07T12:52:06Z</dcterms:modified>
  <cp:category/>
  <cp:version/>
  <cp:contentType/>
  <cp:contentStatus/>
</cp:coreProperties>
</file>